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ristmp/Library/CloudStorage/OneDrive-UniversitetetiOslo/NOFE/01_Budjett/2022/Budsjett 2023/"/>
    </mc:Choice>
  </mc:AlternateContent>
  <xr:revisionPtr revIDLastSave="0" documentId="8_{32CDA9F2-A1BD-4D43-964E-65852FF8AF0F}" xr6:coauthVersionLast="47" xr6:coauthVersionMax="47" xr10:uidLastSave="{00000000-0000-0000-0000-000000000000}"/>
  <bookViews>
    <workbookView xWindow="0" yWindow="500" windowWidth="25600" windowHeight="15500" xr2:uid="{00000000-000D-0000-FFFF-FFFF00000000}"/>
  </bookViews>
  <sheets>
    <sheet name="Ark1" sheetId="1" r:id="rId1"/>
    <sheet name="Ark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C11" i="1" s="1"/>
  <c r="E35" i="1"/>
  <c r="G33" i="1"/>
  <c r="G22" i="1"/>
  <c r="B8" i="1"/>
  <c r="D8" i="1" s="1"/>
  <c r="E24" i="1"/>
  <c r="F24" i="1" s="1"/>
  <c r="F35" i="1" s="1"/>
  <c r="E23" i="1"/>
  <c r="G26" i="1"/>
  <c r="G19" i="1"/>
  <c r="F27" i="1"/>
  <c r="F25" i="1"/>
  <c r="G28" i="1"/>
  <c r="G16" i="1"/>
  <c r="G17" i="1"/>
  <c r="G18" i="1"/>
  <c r="G20" i="1"/>
  <c r="G21" i="1"/>
  <c r="G29" i="1"/>
  <c r="G30" i="1"/>
  <c r="G31" i="1"/>
  <c r="G32" i="1"/>
  <c r="G15" i="1"/>
  <c r="D9" i="1"/>
  <c r="D10" i="1"/>
  <c r="G27" i="1"/>
  <c r="G25" i="1"/>
  <c r="G23" i="1"/>
  <c r="G35" i="1" l="1"/>
  <c r="G24" i="1"/>
  <c r="C35" i="1"/>
  <c r="E37" i="1" s="1"/>
  <c r="D11" i="1"/>
  <c r="D35" i="1"/>
  <c r="B35" i="1"/>
  <c r="E39" i="1" l="1"/>
  <c r="E41" i="1" s="1"/>
  <c r="D39" i="1"/>
  <c r="B41" i="1"/>
</calcChain>
</file>

<file path=xl/sharedStrings.xml><?xml version="1.0" encoding="utf-8"?>
<sst xmlns="http://schemas.openxmlformats.org/spreadsheetml/2006/main" count="35" uniqueCount="33">
  <si>
    <t>Inntekter</t>
  </si>
  <si>
    <t>Utgifter</t>
  </si>
  <si>
    <t>Balansesum</t>
  </si>
  <si>
    <t>Kontorrekvisita/porto/web lisens</t>
  </si>
  <si>
    <t>Renter pr 31.12</t>
  </si>
  <si>
    <t>Regnskapsprogram inkl serviceavtale</t>
  </si>
  <si>
    <t>Diverse utgifter</t>
  </si>
  <si>
    <t>Sum</t>
  </si>
  <si>
    <t>Mva utgående</t>
  </si>
  <si>
    <t>Beløp inkl mva</t>
  </si>
  <si>
    <t>Mva inngående fradragsberettiget</t>
  </si>
  <si>
    <t>Utgifter til foredragsholdere</t>
  </si>
  <si>
    <t>Mva NOFE-konferansen</t>
  </si>
  <si>
    <t>Bank (gebyrer, avtaler osv.)</t>
  </si>
  <si>
    <t>Øvrig lokalleie (mva 12%)</t>
  </si>
  <si>
    <t>Beløp ekskl mva</t>
  </si>
  <si>
    <t>Redaktør 2021</t>
  </si>
  <si>
    <t>Dagpakker NOFE-konferansen (avgiftsfri) 130 deltakere</t>
  </si>
  <si>
    <t>Dagpakker NOFE-konferansen (mva 25%) 130 deltakere</t>
  </si>
  <si>
    <t>Young Investigator EPINOR</t>
  </si>
  <si>
    <t>Reise, opphold konferansen -styret (mva 12%)</t>
  </si>
  <si>
    <t>Trykking (konferanse hefte + Norsk epidemiologi Temanummer)</t>
  </si>
  <si>
    <t>Basiskontingent 2023 (kroner 400), 200 betalende medlemmer</t>
  </si>
  <si>
    <t>Styrehonorarer</t>
  </si>
  <si>
    <t>NOFE Webinar</t>
  </si>
  <si>
    <t>Støtte til EuroCiM 2023</t>
  </si>
  <si>
    <t>Deltakeravgift mva-pliktig NOFE-konferansen 130 deltakere (4000 kr)</t>
  </si>
  <si>
    <t>Projesert overskudd 2023</t>
  </si>
  <si>
    <t>Diverse NOFE-konferansen</t>
  </si>
  <si>
    <t>Budsjett 2023</t>
  </si>
  <si>
    <t>Revistor</t>
  </si>
  <si>
    <t>Årets artikkel 2023</t>
  </si>
  <si>
    <t>Æresmedlem 2023 (reisekostnader)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</si>
</sst>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1" applyFont="1"/>
    <xf numFmtId="164" fontId="0" fillId="0" borderId="0" xfId="0" applyNumberFormat="1"/>
    <xf numFmtId="0" fontId="0" fillId="0" borderId="0" xfId="0" applyBorder="1"/>
    <xf numFmtId="0" fontId="2" fillId="0" borderId="1" xfId="0" applyFont="1" applyBorder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2" fillId="0" borderId="1" xfId="0" applyNumberFormat="1" applyFont="1" applyBorder="1"/>
    <xf numFmtId="164" fontId="0" fillId="0" borderId="0" xfId="0" applyNumberFormat="1" applyBorder="1"/>
    <xf numFmtId="0" fontId="0" fillId="0" borderId="0" xfId="0" applyAlignment="1">
      <alignment wrapText="1"/>
    </xf>
    <xf numFmtId="164" fontId="0" fillId="0" borderId="0" xfId="1" applyFont="1" applyBorder="1"/>
    <xf numFmtId="0" fontId="0" fillId="0" borderId="2" xfId="0" applyBorder="1"/>
    <xf numFmtId="164" fontId="0" fillId="0" borderId="2" xfId="0" applyNumberFormat="1" applyBorder="1"/>
    <xf numFmtId="164" fontId="0" fillId="0" borderId="2" xfId="1" applyFont="1" applyBorder="1"/>
    <xf numFmtId="0" fontId="2" fillId="0" borderId="0" xfId="0" applyFont="1" applyAlignment="1">
      <alignment wrapText="1"/>
    </xf>
    <xf numFmtId="0" fontId="5" fillId="0" borderId="0" xfId="0" applyFont="1" applyBorder="1"/>
    <xf numFmtId="0" fontId="0" fillId="0" borderId="0" xfId="0" applyFont="1" applyFill="1" applyBorder="1"/>
    <xf numFmtId="164" fontId="0" fillId="0" borderId="1" xfId="1" applyFont="1" applyBorder="1"/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Fill="1" applyBorder="1"/>
    <xf numFmtId="0" fontId="0" fillId="0" borderId="0" xfId="0" applyFill="1" applyBorder="1"/>
    <xf numFmtId="164" fontId="0" fillId="0" borderId="3" xfId="1" applyFont="1" applyBorder="1"/>
    <xf numFmtId="0" fontId="2" fillId="0" borderId="0" xfId="0" applyFont="1" applyFill="1" applyBorder="1"/>
    <xf numFmtId="164" fontId="2" fillId="0" borderId="0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Fill="1" applyBorder="1"/>
    <xf numFmtId="164" fontId="1" fillId="0" borderId="0" xfId="1" applyFont="1"/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 wrapText="1"/>
    </xf>
    <xf numFmtId="43" fontId="2" fillId="0" borderId="0" xfId="0" applyNumberFormat="1" applyFont="1" applyAlignment="1">
      <alignment wrapText="1"/>
    </xf>
    <xf numFmtId="43" fontId="0" fillId="0" borderId="0" xfId="0" applyNumberFormat="1"/>
    <xf numFmtId="43" fontId="0" fillId="0" borderId="0" xfId="1" applyNumberFormat="1" applyFont="1"/>
    <xf numFmtId="43" fontId="0" fillId="0" borderId="0" xfId="1" applyNumberFormat="1" applyFont="1" applyBorder="1"/>
    <xf numFmtId="43" fontId="0" fillId="0" borderId="2" xfId="1" applyNumberFormat="1" applyFont="1" applyBorder="1"/>
    <xf numFmtId="43" fontId="2" fillId="0" borderId="1" xfId="0" applyNumberFormat="1" applyFont="1" applyBorder="1"/>
    <xf numFmtId="164" fontId="0" fillId="0" borderId="0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42"/>
  <sheetViews>
    <sheetView tabSelected="1" zoomScale="140" zoomScaleNormal="140" workbookViewId="0">
      <selection activeCell="E28" sqref="E28"/>
    </sheetView>
  </sheetViews>
  <sheetFormatPr baseColWidth="10" defaultColWidth="11.5" defaultRowHeight="13" x14ac:dyDescent="0.15"/>
  <cols>
    <col min="1" max="1" width="62.5" customWidth="1"/>
    <col min="2" max="2" width="15.6640625" customWidth="1"/>
    <col min="5" max="5" width="15.33203125" style="33" customWidth="1"/>
    <col min="6" max="6" width="30.83203125" customWidth="1"/>
    <col min="7" max="7" width="16.6640625" customWidth="1"/>
    <col min="8" max="8" width="18.1640625" customWidth="1"/>
    <col min="11" max="11" width="4.33203125" customWidth="1"/>
    <col min="12" max="12" width="4" customWidth="1"/>
    <col min="13" max="13" width="24.5" customWidth="1"/>
  </cols>
  <sheetData>
    <row r="3" spans="1:15" ht="18" x14ac:dyDescent="0.2">
      <c r="B3" s="20" t="s">
        <v>29</v>
      </c>
      <c r="C3" s="7"/>
      <c r="D3" s="7"/>
      <c r="E3" s="30"/>
    </row>
    <row r="4" spans="1:15" ht="18" x14ac:dyDescent="0.2">
      <c r="B4" s="20"/>
      <c r="C4" s="7"/>
      <c r="D4" s="7"/>
      <c r="E4" s="30"/>
    </row>
    <row r="6" spans="1:15" ht="28" x14ac:dyDescent="0.15">
      <c r="A6" s="5" t="s">
        <v>0</v>
      </c>
      <c r="B6" s="19" t="s">
        <v>9</v>
      </c>
      <c r="C6" s="19" t="s">
        <v>8</v>
      </c>
      <c r="D6" s="19" t="s">
        <v>15</v>
      </c>
      <c r="E6" s="31" t="s">
        <v>9</v>
      </c>
      <c r="F6" s="19" t="s">
        <v>10</v>
      </c>
      <c r="G6" s="19" t="s">
        <v>15</v>
      </c>
    </row>
    <row r="7" spans="1:15" x14ac:dyDescent="0.15">
      <c r="A7" s="5"/>
      <c r="B7" s="15"/>
      <c r="C7" s="15"/>
      <c r="D7" s="15"/>
      <c r="E7" s="32"/>
      <c r="F7" s="15"/>
      <c r="G7" s="15"/>
    </row>
    <row r="8" spans="1:15" ht="24.75" customHeight="1" x14ac:dyDescent="0.15">
      <c r="A8" s="26" t="s">
        <v>22</v>
      </c>
      <c r="B8" s="1">
        <f>400*200</f>
        <v>80000</v>
      </c>
      <c r="C8" s="1">
        <v>0</v>
      </c>
      <c r="D8" s="1">
        <f>B8-C8</f>
        <v>80000</v>
      </c>
      <c r="F8" s="1"/>
      <c r="G8" s="1"/>
    </row>
    <row r="9" spans="1:15" ht="18.75" customHeight="1" x14ac:dyDescent="0.15">
      <c r="A9" s="10" t="s">
        <v>4</v>
      </c>
      <c r="B9" s="1">
        <v>3500</v>
      </c>
      <c r="C9" s="1">
        <v>0</v>
      </c>
      <c r="D9" s="1">
        <f t="shared" ref="D9:D11" si="0">B9-C9</f>
        <v>3500</v>
      </c>
      <c r="F9" s="1"/>
      <c r="G9" s="1"/>
    </row>
    <row r="10" spans="1:15" x14ac:dyDescent="0.15">
      <c r="A10" s="10"/>
      <c r="B10" s="1"/>
      <c r="C10" s="1"/>
      <c r="D10" s="1">
        <f t="shared" si="0"/>
        <v>0</v>
      </c>
      <c r="F10" s="1"/>
      <c r="G10" s="1"/>
    </row>
    <row r="11" spans="1:15" ht="14.25" customHeight="1" x14ac:dyDescent="0.15">
      <c r="A11" s="26" t="s">
        <v>26</v>
      </c>
      <c r="B11" s="1">
        <f>130*4000</f>
        <v>520000</v>
      </c>
      <c r="C11" s="1">
        <f>B11*(0.25/1.25)</f>
        <v>104000</v>
      </c>
      <c r="D11" s="1">
        <f t="shared" si="0"/>
        <v>416000</v>
      </c>
      <c r="F11" s="1"/>
      <c r="G11" s="1"/>
      <c r="I11" s="2"/>
      <c r="J11" s="2"/>
      <c r="K11" s="2"/>
    </row>
    <row r="12" spans="1:15" ht="18.75" customHeight="1" x14ac:dyDescent="0.15">
      <c r="A12" s="26"/>
      <c r="B12" s="1"/>
      <c r="C12" s="1"/>
      <c r="D12" s="1"/>
      <c r="F12" s="1"/>
      <c r="G12" s="1"/>
    </row>
    <row r="13" spans="1:15" x14ac:dyDescent="0.15">
      <c r="F13" s="1"/>
      <c r="G13" s="1"/>
    </row>
    <row r="14" spans="1:15" ht="21" customHeight="1" x14ac:dyDescent="0.15">
      <c r="A14" s="5" t="s">
        <v>1</v>
      </c>
      <c r="F14" s="1"/>
      <c r="G14" s="1"/>
      <c r="J14" s="3"/>
      <c r="K14" s="3"/>
      <c r="L14" s="3"/>
      <c r="M14" s="3"/>
      <c r="N14" s="3"/>
      <c r="O14" s="3"/>
    </row>
    <row r="15" spans="1:15" x14ac:dyDescent="0.15">
      <c r="A15" s="6" t="s">
        <v>16</v>
      </c>
      <c r="E15" s="34">
        <v>20000</v>
      </c>
      <c r="F15" s="1">
        <v>0</v>
      </c>
      <c r="G15" s="1">
        <f>E15-F15</f>
        <v>20000</v>
      </c>
      <c r="J15" s="3"/>
      <c r="K15" s="3"/>
      <c r="L15" s="3"/>
      <c r="M15" s="3"/>
      <c r="N15" s="3"/>
      <c r="O15" s="3"/>
    </row>
    <row r="16" spans="1:15" x14ac:dyDescent="0.15">
      <c r="A16" t="s">
        <v>13</v>
      </c>
      <c r="E16" s="34">
        <v>5000</v>
      </c>
      <c r="F16" s="1">
        <v>0</v>
      </c>
      <c r="G16" s="1">
        <f t="shared" ref="G16:G22" si="1">E16-F16</f>
        <v>5000</v>
      </c>
      <c r="J16" s="3"/>
      <c r="K16" s="3"/>
      <c r="L16" s="3"/>
      <c r="M16" s="3"/>
      <c r="N16" s="3"/>
      <c r="O16" s="3"/>
    </row>
    <row r="17" spans="1:15" x14ac:dyDescent="0.15">
      <c r="A17" s="6" t="s">
        <v>3</v>
      </c>
      <c r="E17" s="34">
        <v>2600</v>
      </c>
      <c r="F17" s="1">
        <v>0</v>
      </c>
      <c r="G17" s="1">
        <f t="shared" si="1"/>
        <v>2600</v>
      </c>
      <c r="J17" s="3"/>
      <c r="K17" s="3"/>
      <c r="L17" s="3"/>
      <c r="M17" s="3"/>
      <c r="N17" s="3"/>
      <c r="O17" s="3"/>
    </row>
    <row r="18" spans="1:15" x14ac:dyDescent="0.15">
      <c r="A18" t="s">
        <v>5</v>
      </c>
      <c r="E18" s="34">
        <v>4000</v>
      </c>
      <c r="F18" s="1"/>
      <c r="G18" s="1">
        <f t="shared" si="1"/>
        <v>4000</v>
      </c>
      <c r="J18" s="3"/>
      <c r="K18" s="3"/>
      <c r="L18" s="3"/>
      <c r="M18" s="3"/>
      <c r="N18" s="3"/>
      <c r="O18" s="3"/>
    </row>
    <row r="19" spans="1:15" x14ac:dyDescent="0.15">
      <c r="A19" s="27" t="s">
        <v>25</v>
      </c>
      <c r="E19" s="34">
        <v>20000</v>
      </c>
      <c r="F19" s="1"/>
      <c r="G19" s="1">
        <f t="shared" si="1"/>
        <v>20000</v>
      </c>
      <c r="J19" s="3"/>
      <c r="K19" s="3"/>
      <c r="L19" s="3"/>
      <c r="M19" s="3"/>
      <c r="N19" s="3"/>
      <c r="O19" s="3"/>
    </row>
    <row r="20" spans="1:15" x14ac:dyDescent="0.15">
      <c r="A20" s="3" t="s">
        <v>6</v>
      </c>
      <c r="B20" s="3"/>
      <c r="C20" s="3"/>
      <c r="D20" s="3"/>
      <c r="E20" s="35">
        <v>15000</v>
      </c>
      <c r="F20" s="11">
        <v>0</v>
      </c>
      <c r="G20" s="1">
        <f t="shared" si="1"/>
        <v>15000</v>
      </c>
      <c r="I20" s="2"/>
      <c r="J20" s="3"/>
      <c r="K20" s="3"/>
      <c r="L20" s="3"/>
      <c r="M20" s="25"/>
      <c r="N20" s="3"/>
      <c r="O20" s="3"/>
    </row>
    <row r="21" spans="1:15" x14ac:dyDescent="0.15">
      <c r="A21" s="28" t="s">
        <v>30</v>
      </c>
      <c r="B21" s="3"/>
      <c r="C21" s="3"/>
      <c r="D21" s="3"/>
      <c r="E21" s="35">
        <v>6000</v>
      </c>
      <c r="F21" s="11"/>
      <c r="G21" s="1">
        <f t="shared" si="1"/>
        <v>6000</v>
      </c>
      <c r="J21" s="3"/>
      <c r="K21" s="3"/>
      <c r="L21" s="3"/>
      <c r="M21" s="3"/>
      <c r="N21" s="9"/>
      <c r="O21" s="3"/>
    </row>
    <row r="22" spans="1:15" x14ac:dyDescent="0.15">
      <c r="A22" s="22" t="s">
        <v>23</v>
      </c>
      <c r="E22" s="33">
        <v>19000</v>
      </c>
      <c r="F22">
        <v>0</v>
      </c>
      <c r="G22" s="1">
        <f t="shared" si="1"/>
        <v>19000</v>
      </c>
    </row>
    <row r="23" spans="1:15" x14ac:dyDescent="0.15">
      <c r="A23" s="22" t="s">
        <v>17</v>
      </c>
      <c r="B23" s="3"/>
      <c r="C23" s="3"/>
      <c r="D23" s="3"/>
      <c r="E23" s="35">
        <f>150*450*2</f>
        <v>135000</v>
      </c>
      <c r="F23" s="11"/>
      <c r="G23" s="1">
        <f t="shared" ref="G23:G33" si="2">E23-F23</f>
        <v>135000</v>
      </c>
      <c r="J23" s="3"/>
      <c r="K23" s="3"/>
      <c r="L23" s="3"/>
      <c r="M23" s="3"/>
      <c r="N23" s="9"/>
      <c r="O23" s="3"/>
    </row>
    <row r="24" spans="1:15" x14ac:dyDescent="0.15">
      <c r="A24" s="21" t="s">
        <v>18</v>
      </c>
      <c r="B24" s="3"/>
      <c r="C24" s="3"/>
      <c r="D24" s="3"/>
      <c r="E24" s="35">
        <f>150*370*2</f>
        <v>111000</v>
      </c>
      <c r="F24" s="11">
        <f>E24*(0.25/1.25)</f>
        <v>22200</v>
      </c>
      <c r="G24" s="1">
        <f t="shared" si="2"/>
        <v>88800</v>
      </c>
      <c r="I24" s="2"/>
      <c r="J24" s="9"/>
      <c r="K24" s="3"/>
      <c r="L24" s="3"/>
      <c r="M24" s="3"/>
      <c r="N24" s="9"/>
      <c r="O24" s="3"/>
    </row>
    <row r="25" spans="1:15" x14ac:dyDescent="0.15">
      <c r="A25" s="21" t="s">
        <v>14</v>
      </c>
      <c r="B25" s="3"/>
      <c r="C25" s="3"/>
      <c r="D25" s="3"/>
      <c r="E25" s="35">
        <v>30000</v>
      </c>
      <c r="F25" s="11">
        <f>E25*(0.12/1.12)</f>
        <v>3214.2857142857138</v>
      </c>
      <c r="G25" s="1">
        <f t="shared" si="2"/>
        <v>26785.714285714286</v>
      </c>
      <c r="I25" s="2"/>
      <c r="J25" s="9"/>
      <c r="K25" s="9"/>
      <c r="L25" s="3"/>
      <c r="M25" s="9"/>
      <c r="N25" s="3"/>
      <c r="O25" s="3"/>
    </row>
    <row r="26" spans="1:15" x14ac:dyDescent="0.15">
      <c r="A26" s="21" t="s">
        <v>19</v>
      </c>
      <c r="B26" s="3"/>
      <c r="C26" s="3"/>
      <c r="D26" s="3"/>
      <c r="E26" s="35">
        <v>40000</v>
      </c>
      <c r="F26" s="11"/>
      <c r="G26" s="1">
        <f t="shared" si="2"/>
        <v>40000</v>
      </c>
      <c r="J26" s="3"/>
      <c r="K26" s="3"/>
      <c r="L26" s="3"/>
      <c r="M26" s="3"/>
      <c r="N26" s="3"/>
      <c r="O26" s="3"/>
    </row>
    <row r="27" spans="1:15" x14ac:dyDescent="0.15">
      <c r="A27" s="28" t="s">
        <v>20</v>
      </c>
      <c r="B27" s="3"/>
      <c r="C27" s="3"/>
      <c r="D27" s="3"/>
      <c r="E27" s="35">
        <v>25000</v>
      </c>
      <c r="F27" s="11">
        <f>E27*(0.12/1.12)</f>
        <v>2678.571428571428</v>
      </c>
      <c r="G27" s="1">
        <f t="shared" si="2"/>
        <v>22321.428571428572</v>
      </c>
      <c r="J27" s="3"/>
      <c r="K27" s="3"/>
      <c r="L27" s="3"/>
      <c r="M27" s="24"/>
      <c r="N27" s="3"/>
      <c r="O27" s="3"/>
    </row>
    <row r="28" spans="1:15" x14ac:dyDescent="0.15">
      <c r="A28" s="17" t="s">
        <v>11</v>
      </c>
      <c r="B28" s="3"/>
      <c r="C28" s="3"/>
      <c r="D28" s="3"/>
      <c r="E28" s="35">
        <v>40000</v>
      </c>
      <c r="F28" s="11"/>
      <c r="G28" s="1">
        <f t="shared" si="2"/>
        <v>40000</v>
      </c>
      <c r="J28" s="3"/>
      <c r="K28" s="3"/>
      <c r="L28" s="3"/>
      <c r="M28" s="21"/>
      <c r="N28" s="9"/>
      <c r="O28" s="3"/>
    </row>
    <row r="29" spans="1:15" x14ac:dyDescent="0.15">
      <c r="A29" s="28" t="s">
        <v>21</v>
      </c>
      <c r="B29" s="3"/>
      <c r="C29" s="3"/>
      <c r="D29" s="3"/>
      <c r="E29" s="35">
        <v>20000</v>
      </c>
      <c r="F29" s="11">
        <v>0</v>
      </c>
      <c r="G29" s="1">
        <f t="shared" si="2"/>
        <v>20000</v>
      </c>
      <c r="J29" s="3"/>
      <c r="K29" s="3"/>
      <c r="L29" s="3"/>
      <c r="M29" s="17"/>
      <c r="N29" s="9"/>
      <c r="O29" s="3"/>
    </row>
    <row r="30" spans="1:15" x14ac:dyDescent="0.15">
      <c r="A30" s="28" t="s">
        <v>28</v>
      </c>
      <c r="B30" s="3"/>
      <c r="C30" s="3"/>
      <c r="D30" s="3"/>
      <c r="E30" s="35">
        <v>30000</v>
      </c>
      <c r="F30" s="11">
        <v>0</v>
      </c>
      <c r="G30" s="1">
        <f t="shared" si="2"/>
        <v>30000</v>
      </c>
      <c r="I30" s="2"/>
      <c r="J30" s="3"/>
      <c r="K30" s="3"/>
      <c r="L30" s="3"/>
      <c r="M30" s="3"/>
      <c r="N30" s="9"/>
      <c r="O30" s="3"/>
    </row>
    <row r="31" spans="1:15" x14ac:dyDescent="0.15">
      <c r="A31" s="28" t="s">
        <v>31</v>
      </c>
      <c r="B31" s="3"/>
      <c r="C31" s="3"/>
      <c r="D31" s="3"/>
      <c r="E31" s="35">
        <v>10000</v>
      </c>
      <c r="F31" s="1"/>
      <c r="G31" s="1">
        <f t="shared" si="2"/>
        <v>10000</v>
      </c>
      <c r="J31" s="3"/>
      <c r="K31" s="3"/>
      <c r="L31" s="3"/>
      <c r="M31" s="9"/>
      <c r="N31" s="3"/>
      <c r="O31" s="3"/>
    </row>
    <row r="32" spans="1:15" x14ac:dyDescent="0.15">
      <c r="A32" s="29" t="s">
        <v>32</v>
      </c>
      <c r="B32" s="1"/>
      <c r="C32" s="1"/>
      <c r="D32" s="1"/>
      <c r="E32" s="34">
        <v>10000</v>
      </c>
      <c r="F32" s="1"/>
      <c r="G32" s="23">
        <f t="shared" si="2"/>
        <v>10000</v>
      </c>
      <c r="J32" s="3"/>
      <c r="K32" s="3"/>
      <c r="L32" s="3"/>
      <c r="M32" s="17"/>
      <c r="N32" s="3"/>
      <c r="O32" s="3"/>
    </row>
    <row r="33" spans="1:15" x14ac:dyDescent="0.15">
      <c r="A33" s="28" t="s">
        <v>24</v>
      </c>
      <c r="E33" s="33">
        <v>30000</v>
      </c>
      <c r="G33" s="38">
        <f t="shared" si="2"/>
        <v>30000</v>
      </c>
    </row>
    <row r="35" spans="1:15" x14ac:dyDescent="0.15">
      <c r="A35" s="12" t="s">
        <v>7</v>
      </c>
      <c r="B35" s="13">
        <f>SUM(B6:B32)</f>
        <v>603500</v>
      </c>
      <c r="C35" s="13">
        <f>SUM(C6:C32)</f>
        <v>104000</v>
      </c>
      <c r="D35" s="13">
        <f>SUM(D7:D12)</f>
        <v>499500</v>
      </c>
      <c r="E35" s="36">
        <f>SUM(E15:E33)</f>
        <v>572600</v>
      </c>
      <c r="F35" s="14">
        <f>SUM(F14:F32)</f>
        <v>28092.857142857141</v>
      </c>
      <c r="G35" s="11">
        <f>SUM(G15:G33)</f>
        <v>544507.14285714284</v>
      </c>
      <c r="J35" s="3"/>
      <c r="K35" s="3"/>
      <c r="L35" s="3"/>
      <c r="M35" s="21"/>
      <c r="N35" s="9"/>
      <c r="O35" s="3"/>
    </row>
    <row r="36" spans="1:15" x14ac:dyDescent="0.15">
      <c r="A36" s="3"/>
      <c r="B36" s="9"/>
      <c r="C36" s="9"/>
      <c r="D36" s="9"/>
      <c r="E36" s="35"/>
      <c r="F36" s="11"/>
      <c r="G36" s="11"/>
      <c r="J36" s="3"/>
      <c r="K36" s="3"/>
      <c r="L36" s="3"/>
      <c r="M36" s="17"/>
      <c r="N36" s="9"/>
      <c r="O36" s="3"/>
    </row>
    <row r="37" spans="1:15" x14ac:dyDescent="0.15">
      <c r="A37" s="16" t="s">
        <v>12</v>
      </c>
      <c r="B37" s="9"/>
      <c r="C37" s="9"/>
      <c r="D37" s="9"/>
      <c r="E37" s="35">
        <f>C35-F35</f>
        <v>75907.142857142855</v>
      </c>
      <c r="F37" s="11"/>
      <c r="G37" s="11"/>
      <c r="J37" s="3"/>
      <c r="K37" s="3"/>
      <c r="L37" s="3"/>
      <c r="M37" s="3"/>
      <c r="N37" s="9"/>
      <c r="O37" s="3"/>
    </row>
    <row r="38" spans="1:15" x14ac:dyDescent="0.15">
      <c r="B38" s="2"/>
      <c r="C38" s="2"/>
      <c r="D38" s="2"/>
      <c r="F38" s="1"/>
      <c r="G38" s="1"/>
      <c r="J38" s="3"/>
      <c r="K38" s="3"/>
      <c r="L38" s="3"/>
      <c r="M38" s="3"/>
      <c r="N38" s="3"/>
      <c r="O38" s="3"/>
    </row>
    <row r="39" spans="1:15" x14ac:dyDescent="0.15">
      <c r="A39" s="27" t="s">
        <v>27</v>
      </c>
      <c r="B39" s="2"/>
      <c r="C39" s="2"/>
      <c r="D39" s="2">
        <f>D35-G35</f>
        <v>-45007.142857142841</v>
      </c>
      <c r="E39" s="33">
        <f>SUM(B35-E35-E37)</f>
        <v>-45007.142857142855</v>
      </c>
      <c r="F39" s="1"/>
      <c r="G39" s="1"/>
      <c r="J39" s="3"/>
      <c r="K39" s="3"/>
      <c r="L39" s="3"/>
      <c r="M39" s="3"/>
      <c r="N39" s="3"/>
      <c r="O39" s="3"/>
    </row>
    <row r="40" spans="1:15" x14ac:dyDescent="0.15">
      <c r="B40" s="2"/>
      <c r="C40" s="2"/>
      <c r="D40" s="2"/>
      <c r="F40" s="1"/>
      <c r="G40" s="23"/>
      <c r="J40" s="3"/>
      <c r="K40" s="3"/>
      <c r="L40" s="3"/>
      <c r="M40" s="3"/>
      <c r="N40" s="3"/>
      <c r="O40" s="3"/>
    </row>
    <row r="41" spans="1:15" x14ac:dyDescent="0.15">
      <c r="A41" s="4" t="s">
        <v>2</v>
      </c>
      <c r="B41" s="8">
        <f>SUM(B35:B40)</f>
        <v>603500</v>
      </c>
      <c r="C41" s="8"/>
      <c r="D41" s="8"/>
      <c r="E41" s="37">
        <f>SUM(E35:E40)</f>
        <v>603500</v>
      </c>
      <c r="F41" s="18"/>
      <c r="G41" s="18"/>
      <c r="J41" s="3"/>
      <c r="K41" s="3"/>
      <c r="L41" s="3"/>
      <c r="M41" s="3"/>
      <c r="N41" s="3"/>
      <c r="O41" s="3"/>
    </row>
    <row r="42" spans="1:15" x14ac:dyDescent="0.15">
      <c r="I42" s="2"/>
      <c r="N42" s="2"/>
    </row>
  </sheetData>
  <phoneticPr fontId="0" type="noConversion"/>
  <pageMargins left="0.25" right="0.25" top="0.75" bottom="0.75" header="0.3" footer="0.3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Ark1</vt:lpstr>
      <vt:lpstr>Ark3</vt:lpstr>
    </vt:vector>
  </TitlesOfParts>
  <Company>Universitetet i Bergen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Stoltz Olsvik</dc:creator>
  <cp:lastModifiedBy>Christian Page</cp:lastModifiedBy>
  <cp:lastPrinted>2019-11-02T18:24:24Z</cp:lastPrinted>
  <dcterms:created xsi:type="dcterms:W3CDTF">1999-03-22T14:44:22Z</dcterms:created>
  <dcterms:modified xsi:type="dcterms:W3CDTF">2022-10-19T08:56:25Z</dcterms:modified>
</cp:coreProperties>
</file>